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showInkAnnotation="0" autoCompressPictures="0"/>
  <bookViews>
    <workbookView xWindow="3240" yWindow="0" windowWidth="25600" windowHeight="18380" tabRatio="500" activeTab="3"/>
  </bookViews>
  <sheets>
    <sheet name="Rep 1" sheetId="2" r:id="rId1"/>
    <sheet name="Rep 2" sheetId="1" r:id="rId2"/>
    <sheet name="Compiled" sheetId="3" r:id="rId3"/>
    <sheet name="Unpaired t test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7" i="3" l="1"/>
  <c r="E14" i="3"/>
  <c r="I5" i="3"/>
  <c r="I6" i="3"/>
  <c r="I4" i="3"/>
  <c r="F5" i="3"/>
  <c r="F6" i="3"/>
  <c r="F4" i="3"/>
  <c r="G3" i="3"/>
  <c r="G4" i="3"/>
  <c r="G5" i="3"/>
  <c r="G6" i="3"/>
  <c r="E19" i="1"/>
  <c r="E16" i="1"/>
  <c r="E18" i="2"/>
  <c r="E15" i="2"/>
  <c r="K3" i="1"/>
  <c r="K4" i="1"/>
  <c r="K5" i="1"/>
  <c r="K2" i="1"/>
  <c r="L3" i="2"/>
  <c r="L4" i="2"/>
  <c r="L2" i="2"/>
  <c r="H4" i="3"/>
  <c r="K4" i="3"/>
  <c r="H5" i="3"/>
  <c r="K5" i="3"/>
  <c r="H6" i="3"/>
  <c r="K6" i="3"/>
  <c r="J5" i="3"/>
  <c r="J6" i="3"/>
  <c r="J4" i="3"/>
  <c r="M3" i="2"/>
  <c r="M4" i="2"/>
  <c r="M2" i="2"/>
  <c r="K3" i="2"/>
  <c r="K4" i="2"/>
  <c r="K2" i="2"/>
  <c r="H3" i="2"/>
  <c r="H4" i="2"/>
  <c r="H5" i="2"/>
  <c r="H6" i="2"/>
  <c r="H7" i="2"/>
  <c r="H2" i="2"/>
  <c r="G2" i="1"/>
  <c r="J2" i="1"/>
  <c r="L2" i="1"/>
  <c r="G3" i="1"/>
  <c r="J3" i="1"/>
  <c r="L3" i="1"/>
  <c r="G4" i="1"/>
  <c r="J4" i="1"/>
  <c r="L4" i="1"/>
  <c r="G5" i="1"/>
  <c r="J5" i="1"/>
  <c r="L5" i="1"/>
  <c r="G6" i="1"/>
  <c r="G7" i="1"/>
  <c r="G8" i="1"/>
  <c r="G9" i="1"/>
</calcChain>
</file>

<file path=xl/sharedStrings.xml><?xml version="1.0" encoding="utf-8"?>
<sst xmlns="http://schemas.openxmlformats.org/spreadsheetml/2006/main" count="171" uniqueCount="68">
  <si>
    <t>background</t>
  </si>
  <si>
    <t>MPZ-ectoAromtoE peptide</t>
  </si>
  <si>
    <t>beads</t>
  </si>
  <si>
    <t>MPZ-ectoYtoE peptide</t>
  </si>
  <si>
    <t>MPZ-ecto peptide</t>
  </si>
  <si>
    <t>GFP</t>
  </si>
  <si>
    <t>input</t>
  </si>
  <si>
    <t>input (*dilution factor)</t>
  </si>
  <si>
    <t>sample</t>
  </si>
  <si>
    <t>background subtracted</t>
  </si>
  <si>
    <t>raw int den</t>
  </si>
  <si>
    <t>int den</t>
  </si>
  <si>
    <t>mean</t>
  </si>
  <si>
    <t>area</t>
  </si>
  <si>
    <t>construct</t>
  </si>
  <si>
    <t>fraction IP'ed</t>
  </si>
  <si>
    <t>Rep 1</t>
  </si>
  <si>
    <t>Rep 2</t>
  </si>
  <si>
    <t>-</t>
  </si>
  <si>
    <t>average</t>
  </si>
  <si>
    <t>SEM</t>
  </si>
  <si>
    <t>DR5</t>
  </si>
  <si>
    <t>beads (*diluton factor)</t>
  </si>
  <si>
    <t>% IP'ed</t>
  </si>
  <si>
    <t>beads (*dilution factor)</t>
  </si>
  <si>
    <t>calculation of dilution factor:</t>
  </si>
  <si>
    <t>ul incubated with beads</t>
  </si>
  <si>
    <t>ul mixed with sample buffer (40 ul total)</t>
  </si>
  <si>
    <t>ul loaded onto gel</t>
  </si>
  <si>
    <t>dilution factor</t>
  </si>
  <si>
    <t>ul of sample buffer incubated with beads for elution</t>
  </si>
  <si>
    <t>ul of sample buffer recovered after removal of beads</t>
  </si>
  <si>
    <t>Table Analyzed</t>
  </si>
  <si>
    <t>Column B</t>
  </si>
  <si>
    <t>vs.</t>
  </si>
  <si>
    <t>Column A</t>
  </si>
  <si>
    <t>Unpaired t test</t>
  </si>
  <si>
    <t>P value</t>
  </si>
  <si>
    <t>P value summary</t>
  </si>
  <si>
    <t>**</t>
  </si>
  <si>
    <t>Significantly different? (P &lt; 0.05)</t>
  </si>
  <si>
    <t>Yes</t>
  </si>
  <si>
    <t>One- or two-tailed P value?</t>
  </si>
  <si>
    <t>Two-tailed</t>
  </si>
  <si>
    <t>t, df</t>
  </si>
  <si>
    <t>t=13.60 df=2</t>
  </si>
  <si>
    <t>How big is the difference?</t>
  </si>
  <si>
    <t>Mean ± SEM of column A</t>
  </si>
  <si>
    <t>0.07735 ± 0.003543, n=2</t>
  </si>
  <si>
    <t>Mean ± SEM of column B</t>
  </si>
  <si>
    <t>0.02716 ± 0.001030, n=2</t>
  </si>
  <si>
    <t>Difference between means</t>
  </si>
  <si>
    <t>-0.05019 ± 0.003689</t>
  </si>
  <si>
    <t>95% confidence interval</t>
  </si>
  <si>
    <t>-0.06607 to -0.03432</t>
  </si>
  <si>
    <t>R squared</t>
  </si>
  <si>
    <t>F test to compare variances</t>
  </si>
  <si>
    <t>F,DFn, Dfd</t>
  </si>
  <si>
    <t>*</t>
  </si>
  <si>
    <t>t=4.444 df=2</t>
  </si>
  <si>
    <t>0.01991 ± 0.01243, n=2</t>
  </si>
  <si>
    <t>-0.05744 ± 0.01293</t>
  </si>
  <si>
    <t>-0.1131 to -0.001822</t>
  </si>
  <si>
    <t>ns</t>
  </si>
  <si>
    <t>No</t>
  </si>
  <si>
    <t>t=0.5808 df=2</t>
  </si>
  <si>
    <t>-0.007245 ± 0.01247</t>
  </si>
  <si>
    <t>-0.06091 to 0.04642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</si>
</sst>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  <font>
      <sz val="12"/>
      <color indexed="206"/>
      <name val="Arial"/>
      <family val="2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wrapText="1"/>
    </xf>
    <xf numFmtId="0" fontId="0" fillId="0" borderId="0" xfId="0" applyNumberForma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</cellXfs>
  <cellStyles count="7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pattFill prst="dkUpDiag">
              <a:fgClr>
                <a:schemeClr val="tx1">
                  <a:lumMod val="75000"/>
                  <a:lumOff val="25000"/>
                </a:schemeClr>
              </a:fgClr>
              <a:bgClr>
                <a:schemeClr val="bg1">
                  <a:lumMod val="75000"/>
                </a:schemeClr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D769B9"/>
              </a:solidFill>
              <a:ln>
                <a:solidFill>
                  <a:srgbClr val="69335C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F5BEDB"/>
              </a:solidFill>
              <a:ln>
                <a:solidFill>
                  <a:srgbClr val="69335C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Compiled!$K$4:$K$6</c:f>
                <c:numCache>
                  <c:formatCode>General</c:formatCode>
                  <c:ptCount val="3"/>
                  <c:pt idx="0">
                    <c:v>0.35427771957665</c:v>
                  </c:pt>
                  <c:pt idx="1">
                    <c:v>0.102988321130065</c:v>
                  </c:pt>
                  <c:pt idx="2">
                    <c:v>1.243097179738085</c:v>
                  </c:pt>
                </c:numCache>
              </c:numRef>
            </c:plus>
            <c:minus>
              <c:numRef>
                <c:f>Compiled!$K$4:$K$6</c:f>
                <c:numCache>
                  <c:formatCode>General</c:formatCode>
                  <c:ptCount val="3"/>
                  <c:pt idx="0">
                    <c:v>0.35427771957665</c:v>
                  </c:pt>
                  <c:pt idx="1">
                    <c:v>0.102988321130065</c:v>
                  </c:pt>
                  <c:pt idx="2">
                    <c:v>1.243097179738085</c:v>
                  </c:pt>
                </c:numCache>
              </c:numRef>
            </c:minus>
          </c:errBars>
          <c:cat>
            <c:strRef>
              <c:f>Compiled!$A$4:$A$5</c:f>
              <c:strCache>
                <c:ptCount val="2"/>
                <c:pt idx="0">
                  <c:v>MPZ-ecto peptide</c:v>
                </c:pt>
                <c:pt idx="1">
                  <c:v>MPZ-ectoYtoE peptide</c:v>
                </c:pt>
              </c:strCache>
            </c:strRef>
          </c:cat>
          <c:val>
            <c:numRef>
              <c:f>Compiled!$J$4:$J$6</c:f>
              <c:numCache>
                <c:formatCode>General</c:formatCode>
                <c:ptCount val="3"/>
                <c:pt idx="0">
                  <c:v>7.73479588631883</c:v>
                </c:pt>
                <c:pt idx="1">
                  <c:v>2.715544012766293</c:v>
                </c:pt>
                <c:pt idx="2">
                  <c:v>1.99104128249411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146845816"/>
        <c:axId val="-2097324600"/>
      </c:barChart>
      <c:catAx>
        <c:axId val="2146845816"/>
        <c:scaling>
          <c:orientation val="minMax"/>
        </c:scaling>
        <c:delete val="1"/>
        <c:axPos val="b"/>
        <c:majorTickMark val="out"/>
        <c:minorTickMark val="none"/>
        <c:tickLblPos val="nextTo"/>
        <c:crossAx val="-2097324600"/>
        <c:crosses val="autoZero"/>
        <c:auto val="1"/>
        <c:lblAlgn val="ctr"/>
        <c:lblOffset val="100"/>
        <c:noMultiLvlLbl val="0"/>
      </c:catAx>
      <c:valAx>
        <c:axId val="-2097324600"/>
        <c:scaling>
          <c:orientation val="minMax"/>
          <c:max val="20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700" b="0"/>
                </a:pPr>
                <a:r>
                  <a:rPr lang="en-US" sz="700" b="0"/>
                  <a:t>DR5 IP</a:t>
                </a:r>
                <a:r>
                  <a:rPr lang="en-US" sz="700" b="0" baseline="0"/>
                  <a:t> Efficiency</a:t>
                </a:r>
              </a:p>
              <a:p>
                <a:pPr>
                  <a:defRPr sz="700" b="0"/>
                </a:pPr>
                <a:r>
                  <a:rPr lang="en-US" sz="700" b="0" baseline="0"/>
                  <a:t>(% of input)</a:t>
                </a:r>
                <a:endParaRPr lang="en-US" sz="700" b="0"/>
              </a:p>
            </c:rich>
          </c:tx>
          <c:layout>
            <c:manualLayout>
              <c:xMode val="edge"/>
              <c:yMode val="edge"/>
              <c:x val="0.0551574935561488"/>
              <c:y val="0.18151215285955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2146845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63500</xdr:colOff>
      <xdr:row>10</xdr:row>
      <xdr:rowOff>152400</xdr:rowOff>
    </xdr:from>
    <xdr:to>
      <xdr:col>7</xdr:col>
      <xdr:colOff>495300</xdr:colOff>
      <xdr:row>15</xdr:row>
      <xdr:rowOff>127000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A14" sqref="A14:E18"/>
    </sheetView>
  </sheetViews>
  <sheetFormatPr baseColWidth="10" defaultRowHeight="15" x14ac:dyDescent="0"/>
  <cols>
    <col min="1" max="1" width="13.85546875" customWidth="1"/>
    <col min="3" max="3" width="23.140625" customWidth="1"/>
    <col min="10" max="10" width="22.85546875" bestFit="1" customWidth="1"/>
  </cols>
  <sheetData>
    <row r="1" spans="1:13" ht="45">
      <c r="A1" t="s">
        <v>21</v>
      </c>
      <c r="B1" s="1" t="s">
        <v>8</v>
      </c>
      <c r="C1" s="1" t="s">
        <v>14</v>
      </c>
      <c r="D1" s="1" t="s">
        <v>13</v>
      </c>
      <c r="E1" s="1" t="s">
        <v>12</v>
      </c>
      <c r="F1" s="1" t="s">
        <v>11</v>
      </c>
      <c r="G1" s="1" t="s">
        <v>10</v>
      </c>
      <c r="H1" s="1" t="s">
        <v>9</v>
      </c>
      <c r="J1" s="1" t="s">
        <v>8</v>
      </c>
      <c r="K1" s="1" t="s">
        <v>7</v>
      </c>
      <c r="L1" s="1" t="s">
        <v>22</v>
      </c>
      <c r="M1" s="1" t="s">
        <v>15</v>
      </c>
    </row>
    <row r="2" spans="1:13">
      <c r="B2" t="s">
        <v>6</v>
      </c>
      <c r="C2" t="s">
        <v>3</v>
      </c>
      <c r="D2">
        <v>4.8000000000000001E-2</v>
      </c>
      <c r="E2">
        <v>26814.881000000001</v>
      </c>
      <c r="F2">
        <v>1287.5630000000001</v>
      </c>
      <c r="G2">
        <v>18877676</v>
      </c>
      <c r="H2">
        <f>G2-$G$8</f>
        <v>14658920</v>
      </c>
      <c r="J2" t="s">
        <v>3</v>
      </c>
      <c r="K2">
        <f>H2/0.1</f>
        <v>146589200</v>
      </c>
      <c r="L2">
        <f>H5/0.25</f>
        <v>4131664</v>
      </c>
      <c r="M2">
        <f>L2/K2</f>
        <v>2.8185323338963581E-2</v>
      </c>
    </row>
    <row r="3" spans="1:13">
      <c r="B3" t="s">
        <v>6</v>
      </c>
      <c r="C3" t="s">
        <v>1</v>
      </c>
      <c r="D3">
        <v>4.8000000000000001E-2</v>
      </c>
      <c r="E3">
        <v>20734.919999999998</v>
      </c>
      <c r="F3">
        <v>995.62300000000005</v>
      </c>
      <c r="G3">
        <v>14597384</v>
      </c>
      <c r="H3">
        <f t="shared" ref="H3:H7" si="0">G3-$G$8</f>
        <v>10378628</v>
      </c>
      <c r="J3" t="s">
        <v>1</v>
      </c>
      <c r="K3">
        <f t="shared" ref="K3:K4" si="1">H3/0.1</f>
        <v>103786280</v>
      </c>
      <c r="L3">
        <f t="shared" ref="L3:L4" si="2">H6/0.25</f>
        <v>3356592</v>
      </c>
      <c r="M3">
        <f t="shared" ref="M3:M4" si="3">L3/K3</f>
        <v>3.2341384622321952E-2</v>
      </c>
    </row>
    <row r="4" spans="1:13">
      <c r="B4" t="s">
        <v>6</v>
      </c>
      <c r="C4" t="s">
        <v>4</v>
      </c>
      <c r="D4">
        <v>4.8000000000000001E-2</v>
      </c>
      <c r="E4">
        <v>25442.898000000001</v>
      </c>
      <c r="F4">
        <v>1221.6849999999999</v>
      </c>
      <c r="G4">
        <v>17911800</v>
      </c>
      <c r="H4">
        <f t="shared" si="0"/>
        <v>13693044</v>
      </c>
      <c r="J4" t="s">
        <v>4</v>
      </c>
      <c r="K4">
        <f t="shared" si="1"/>
        <v>136930440</v>
      </c>
      <c r="L4">
        <f t="shared" si="2"/>
        <v>10106176</v>
      </c>
      <c r="M4">
        <f t="shared" si="3"/>
        <v>7.3805181667421796E-2</v>
      </c>
    </row>
    <row r="5" spans="1:13">
      <c r="B5" t="s">
        <v>2</v>
      </c>
      <c r="C5" t="s">
        <v>3</v>
      </c>
      <c r="D5">
        <v>4.8000000000000001E-2</v>
      </c>
      <c r="E5">
        <v>7459.7610000000004</v>
      </c>
      <c r="F5">
        <v>358.19299999999998</v>
      </c>
      <c r="G5">
        <v>5251672</v>
      </c>
      <c r="H5">
        <f t="shared" si="0"/>
        <v>1032916</v>
      </c>
    </row>
    <row r="6" spans="1:13">
      <c r="B6" t="s">
        <v>2</v>
      </c>
      <c r="C6" t="s">
        <v>1</v>
      </c>
      <c r="D6">
        <v>4.8000000000000001E-2</v>
      </c>
      <c r="E6">
        <v>7184.5230000000001</v>
      </c>
      <c r="F6">
        <v>344.97699999999998</v>
      </c>
      <c r="G6">
        <v>5057904</v>
      </c>
      <c r="H6">
        <f t="shared" si="0"/>
        <v>839148</v>
      </c>
    </row>
    <row r="7" spans="1:13">
      <c r="B7" t="s">
        <v>2</v>
      </c>
      <c r="C7" t="s">
        <v>4</v>
      </c>
      <c r="D7">
        <v>4.8000000000000001E-2</v>
      </c>
      <c r="E7">
        <v>9581.3919999999998</v>
      </c>
      <c r="F7">
        <v>460.06700000000001</v>
      </c>
      <c r="G7">
        <v>6745300</v>
      </c>
      <c r="H7">
        <f t="shared" si="0"/>
        <v>2526544</v>
      </c>
    </row>
    <row r="8" spans="1:13">
      <c r="C8" t="s">
        <v>0</v>
      </c>
      <c r="D8">
        <v>4.8000000000000001E-2</v>
      </c>
      <c r="E8">
        <v>5992.5510000000004</v>
      </c>
      <c r="F8">
        <v>287.74299999999999</v>
      </c>
      <c r="G8">
        <v>4218756</v>
      </c>
    </row>
    <row r="10" spans="1:13">
      <c r="J10" s="1"/>
      <c r="K10" s="1"/>
      <c r="L10" s="1"/>
      <c r="M10" s="1"/>
    </row>
    <row r="14" spans="1:13" s="1" customFormat="1" ht="30">
      <c r="A14" s="1" t="s">
        <v>25</v>
      </c>
      <c r="B14" s="1" t="s">
        <v>26</v>
      </c>
      <c r="C14" s="1" t="s">
        <v>27</v>
      </c>
      <c r="D14" s="1" t="s">
        <v>28</v>
      </c>
      <c r="E14" s="1" t="s">
        <v>29</v>
      </c>
    </row>
    <row r="15" spans="1:13">
      <c r="A15" t="s">
        <v>6</v>
      </c>
      <c r="B15">
        <v>250</v>
      </c>
      <c r="C15">
        <v>30</v>
      </c>
      <c r="D15">
        <v>25</v>
      </c>
      <c r="E15">
        <f>D15/B15</f>
        <v>0.1</v>
      </c>
    </row>
    <row r="17" spans="1:5" s="1" customFormat="1" ht="75">
      <c r="A17" s="1" t="s">
        <v>25</v>
      </c>
      <c r="B17" s="1" t="s">
        <v>30</v>
      </c>
      <c r="C17" s="1" t="s">
        <v>31</v>
      </c>
      <c r="D17" s="1" t="s">
        <v>28</v>
      </c>
    </row>
    <row r="18" spans="1:5">
      <c r="A18" t="s">
        <v>2</v>
      </c>
      <c r="B18">
        <v>50</v>
      </c>
      <c r="C18">
        <v>35</v>
      </c>
      <c r="D18">
        <v>12.5</v>
      </c>
      <c r="E18">
        <f>D18/B18</f>
        <v>0.25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J2" sqref="J2:K5"/>
    </sheetView>
  </sheetViews>
  <sheetFormatPr baseColWidth="10" defaultRowHeight="15" x14ac:dyDescent="0"/>
  <cols>
    <col min="2" max="2" width="22.85546875" bestFit="1" customWidth="1"/>
    <col min="9" max="9" width="22.85546875" bestFit="1" customWidth="1"/>
  </cols>
  <sheetData>
    <row r="1" spans="1:12" ht="45">
      <c r="A1" s="1" t="s">
        <v>8</v>
      </c>
      <c r="B1" s="1" t="s">
        <v>14</v>
      </c>
      <c r="C1" s="1" t="s">
        <v>13</v>
      </c>
      <c r="D1" s="1" t="s">
        <v>12</v>
      </c>
      <c r="E1" s="1" t="s">
        <v>11</v>
      </c>
      <c r="F1" s="1" t="s">
        <v>10</v>
      </c>
      <c r="G1" s="1" t="s">
        <v>9</v>
      </c>
      <c r="H1" s="1"/>
      <c r="I1" s="1" t="s">
        <v>8</v>
      </c>
      <c r="J1" s="1" t="s">
        <v>7</v>
      </c>
      <c r="K1" s="1" t="s">
        <v>24</v>
      </c>
      <c r="L1" s="1" t="s">
        <v>15</v>
      </c>
    </row>
    <row r="2" spans="1:12">
      <c r="A2" t="s">
        <v>6</v>
      </c>
      <c r="B2" t="s">
        <v>5</v>
      </c>
      <c r="C2">
        <v>0.06</v>
      </c>
      <c r="D2">
        <v>4437.0410000000002</v>
      </c>
      <c r="E2">
        <v>265.66399999999999</v>
      </c>
      <c r="F2">
        <v>4117574</v>
      </c>
      <c r="G2">
        <f t="shared" ref="G2:G9" si="0">F2-$F$10</f>
        <v>3436615</v>
      </c>
      <c r="I2" t="s">
        <v>5</v>
      </c>
      <c r="J2">
        <f>G2/0.1</f>
        <v>34366150</v>
      </c>
      <c r="K2">
        <f>G6/0.25</f>
        <v>300988</v>
      </c>
      <c r="L2">
        <f>K2/J2</f>
        <v>8.758269401722335E-3</v>
      </c>
    </row>
    <row r="3" spans="1:12">
      <c r="A3" t="s">
        <v>6</v>
      </c>
      <c r="B3" t="s">
        <v>4</v>
      </c>
      <c r="C3">
        <v>0.06</v>
      </c>
      <c r="D3">
        <v>7695.8760000000002</v>
      </c>
      <c r="E3">
        <v>460.78300000000002</v>
      </c>
      <c r="F3">
        <v>7141773</v>
      </c>
      <c r="G3">
        <f t="shared" si="0"/>
        <v>6460814</v>
      </c>
      <c r="I3" t="s">
        <v>4</v>
      </c>
      <c r="J3">
        <f>G3/0.1</f>
        <v>64608140</v>
      </c>
      <c r="K3">
        <f t="shared" ref="K3:K5" si="1">G7/0.25</f>
        <v>5226200</v>
      </c>
      <c r="L3">
        <f>K3/J3</f>
        <v>8.0890736058954804E-2</v>
      </c>
    </row>
    <row r="4" spans="1:12">
      <c r="A4" t="s">
        <v>6</v>
      </c>
      <c r="B4" t="s">
        <v>3</v>
      </c>
      <c r="C4">
        <v>0.06</v>
      </c>
      <c r="D4">
        <v>8541.6610000000001</v>
      </c>
      <c r="E4">
        <v>511.42399999999998</v>
      </c>
      <c r="F4">
        <v>7926661</v>
      </c>
      <c r="G4">
        <f t="shared" si="0"/>
        <v>7245702</v>
      </c>
      <c r="I4" t="s">
        <v>3</v>
      </c>
      <c r="J4">
        <f>G4/0.1</f>
        <v>72457020</v>
      </c>
      <c r="K4">
        <f t="shared" si="1"/>
        <v>1892980</v>
      </c>
      <c r="L4">
        <f>K4/J4</f>
        <v>2.6125556916362279E-2</v>
      </c>
    </row>
    <row r="5" spans="1:12">
      <c r="A5" t="s">
        <v>6</v>
      </c>
      <c r="B5" t="s">
        <v>1</v>
      </c>
      <c r="C5">
        <v>0.06</v>
      </c>
      <c r="D5">
        <v>8364.018</v>
      </c>
      <c r="E5">
        <v>500.78800000000001</v>
      </c>
      <c r="F5">
        <v>7761809</v>
      </c>
      <c r="G5">
        <f t="shared" si="0"/>
        <v>7080850</v>
      </c>
      <c r="I5" t="s">
        <v>1</v>
      </c>
      <c r="J5">
        <f>G5/0.1</f>
        <v>70808500</v>
      </c>
      <c r="K5">
        <f t="shared" si="1"/>
        <v>529608</v>
      </c>
      <c r="L5">
        <f>K5/J5</f>
        <v>7.4794410275602508E-3</v>
      </c>
    </row>
    <row r="6" spans="1:12">
      <c r="A6" t="s">
        <v>2</v>
      </c>
      <c r="B6" t="s">
        <v>5</v>
      </c>
      <c r="C6">
        <v>0.06</v>
      </c>
      <c r="D6">
        <v>814.87699999999995</v>
      </c>
      <c r="E6">
        <v>48.79</v>
      </c>
      <c r="F6">
        <v>756206</v>
      </c>
      <c r="G6">
        <f t="shared" si="0"/>
        <v>75247</v>
      </c>
    </row>
    <row r="7" spans="1:12">
      <c r="A7" t="s">
        <v>2</v>
      </c>
      <c r="B7" t="s">
        <v>4</v>
      </c>
      <c r="C7">
        <v>0.06</v>
      </c>
      <c r="D7">
        <v>2141.712</v>
      </c>
      <c r="E7">
        <v>128.233</v>
      </c>
      <c r="F7">
        <v>1987509</v>
      </c>
      <c r="G7">
        <f t="shared" si="0"/>
        <v>1306550</v>
      </c>
    </row>
    <row r="8" spans="1:12">
      <c r="A8" t="s">
        <v>2</v>
      </c>
      <c r="B8" t="s">
        <v>3</v>
      </c>
      <c r="C8">
        <v>0.06</v>
      </c>
      <c r="D8">
        <v>1243.7539999999999</v>
      </c>
      <c r="E8">
        <v>74.468999999999994</v>
      </c>
      <c r="F8">
        <v>1154204</v>
      </c>
      <c r="G8">
        <f t="shared" si="0"/>
        <v>473245</v>
      </c>
    </row>
    <row r="9" spans="1:12">
      <c r="A9" t="s">
        <v>2</v>
      </c>
      <c r="B9" t="s">
        <v>1</v>
      </c>
      <c r="C9">
        <v>0.06</v>
      </c>
      <c r="D9">
        <v>876.46699999999998</v>
      </c>
      <c r="E9">
        <v>52.478000000000002</v>
      </c>
      <c r="F9">
        <v>813361</v>
      </c>
      <c r="G9">
        <f t="shared" si="0"/>
        <v>132402</v>
      </c>
    </row>
    <row r="10" spans="1:12">
      <c r="A10" t="s">
        <v>0</v>
      </c>
      <c r="C10">
        <v>0.06</v>
      </c>
      <c r="D10">
        <v>733.79200000000003</v>
      </c>
      <c r="E10">
        <v>43.935000000000002</v>
      </c>
      <c r="F10">
        <v>680959</v>
      </c>
    </row>
    <row r="15" spans="1:12" ht="60">
      <c r="A15" s="1" t="s">
        <v>25</v>
      </c>
      <c r="B15" s="1" t="s">
        <v>26</v>
      </c>
      <c r="C15" s="1" t="s">
        <v>27</v>
      </c>
      <c r="D15" s="1" t="s">
        <v>28</v>
      </c>
      <c r="E15" s="1" t="s">
        <v>29</v>
      </c>
    </row>
    <row r="16" spans="1:12">
      <c r="A16" t="s">
        <v>6</v>
      </c>
      <c r="B16">
        <v>250</v>
      </c>
      <c r="C16">
        <v>30</v>
      </c>
      <c r="D16">
        <v>25</v>
      </c>
      <c r="E16">
        <f>D16/B16</f>
        <v>0.1</v>
      </c>
    </row>
    <row r="18" spans="1:5" ht="90">
      <c r="A18" s="1" t="s">
        <v>25</v>
      </c>
      <c r="B18" s="1" t="s">
        <v>30</v>
      </c>
      <c r="C18" s="1" t="s">
        <v>31</v>
      </c>
      <c r="D18" s="1" t="s">
        <v>28</v>
      </c>
      <c r="E18" s="1"/>
    </row>
    <row r="19" spans="1:5">
      <c r="A19" t="s">
        <v>2</v>
      </c>
      <c r="B19">
        <v>50</v>
      </c>
      <c r="C19">
        <v>35</v>
      </c>
      <c r="D19">
        <v>12.5</v>
      </c>
      <c r="E19">
        <f>D19/B19</f>
        <v>0.25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A4" sqref="A4:A6"/>
    </sheetView>
  </sheetViews>
  <sheetFormatPr baseColWidth="10" defaultRowHeight="15" x14ac:dyDescent="0"/>
  <cols>
    <col min="1" max="1" width="21.28515625" bestFit="1" customWidth="1"/>
    <col min="2" max="2" width="17.28515625" bestFit="1" customWidth="1"/>
    <col min="3" max="3" width="13.85546875" customWidth="1"/>
    <col min="4" max="4" width="17.28515625" bestFit="1" customWidth="1"/>
    <col min="5" max="5" width="14.42578125" customWidth="1"/>
  </cols>
  <sheetData>
    <row r="1" spans="1:11">
      <c r="B1" s="6" t="s">
        <v>16</v>
      </c>
      <c r="C1" s="6"/>
      <c r="D1" s="6" t="s">
        <v>17</v>
      </c>
      <c r="E1" s="6"/>
      <c r="F1" s="6" t="s">
        <v>15</v>
      </c>
      <c r="G1" s="6"/>
    </row>
    <row r="2" spans="1:11" s="1" customFormat="1" ht="30">
      <c r="A2" s="1" t="s">
        <v>8</v>
      </c>
      <c r="B2" s="1" t="s">
        <v>7</v>
      </c>
      <c r="C2" s="1" t="s">
        <v>22</v>
      </c>
      <c r="D2" s="1" t="s">
        <v>7</v>
      </c>
      <c r="E2" s="1" t="s">
        <v>22</v>
      </c>
      <c r="F2" s="1" t="s">
        <v>16</v>
      </c>
      <c r="G2" s="1" t="s">
        <v>17</v>
      </c>
      <c r="H2" s="1" t="s">
        <v>19</v>
      </c>
      <c r="I2" s="1" t="s">
        <v>20</v>
      </c>
      <c r="J2" s="1" t="s">
        <v>23</v>
      </c>
    </row>
    <row r="3" spans="1:11">
      <c r="A3" t="s">
        <v>5</v>
      </c>
      <c r="D3">
        <v>34366150</v>
      </c>
      <c r="E3">
        <v>300988</v>
      </c>
      <c r="F3" t="s">
        <v>18</v>
      </c>
      <c r="G3">
        <f>E3/D3</f>
        <v>8.758269401722335E-3</v>
      </c>
      <c r="J3" s="1" t="s">
        <v>19</v>
      </c>
      <c r="K3" s="1" t="s">
        <v>20</v>
      </c>
    </row>
    <row r="4" spans="1:11">
      <c r="A4" t="s">
        <v>4</v>
      </c>
      <c r="B4">
        <v>136930440</v>
      </c>
      <c r="C4">
        <v>10106176</v>
      </c>
      <c r="D4">
        <v>64608140</v>
      </c>
      <c r="E4">
        <v>5226200</v>
      </c>
      <c r="F4" s="3">
        <f>C4/B4</f>
        <v>7.3805181667421796E-2</v>
      </c>
      <c r="G4">
        <f t="shared" ref="G4:G6" si="0">E4/D4</f>
        <v>8.0890736058954804E-2</v>
      </c>
      <c r="H4" s="2">
        <f>AVERAGE(F4:G4)</f>
        <v>7.7347958863188293E-2</v>
      </c>
      <c r="I4" s="2">
        <f>STDEV(F4:G4)/SQRT(2)</f>
        <v>3.5427771957665041E-3</v>
      </c>
      <c r="J4">
        <f>H4*100</f>
        <v>7.7347958863188291</v>
      </c>
      <c r="K4">
        <f>I4*100</f>
        <v>0.35427771957665044</v>
      </c>
    </row>
    <row r="5" spans="1:11">
      <c r="A5" t="s">
        <v>3</v>
      </c>
      <c r="B5">
        <v>146589200</v>
      </c>
      <c r="C5">
        <v>4131664</v>
      </c>
      <c r="D5">
        <v>72457020</v>
      </c>
      <c r="E5">
        <v>1892980</v>
      </c>
      <c r="F5" s="3">
        <f t="shared" ref="F5:F6" si="1">C5/B5</f>
        <v>2.8185323338963581E-2</v>
      </c>
      <c r="G5">
        <f t="shared" si="0"/>
        <v>2.6125556916362279E-2</v>
      </c>
      <c r="H5" s="2">
        <f t="shared" ref="H5" si="2">AVERAGE(F5:G5)</f>
        <v>2.7155440127662932E-2</v>
      </c>
      <c r="I5" s="2">
        <f t="shared" ref="I5:I6" si="3">STDEV(F5:G5)/SQRT(2)</f>
        <v>1.0298832113006511E-3</v>
      </c>
      <c r="J5">
        <f t="shared" ref="J5:K6" si="4">H5*100</f>
        <v>2.7155440127662933</v>
      </c>
      <c r="K5">
        <f t="shared" si="4"/>
        <v>0.10298832113006512</v>
      </c>
    </row>
    <row r="6" spans="1:11">
      <c r="A6" t="s">
        <v>1</v>
      </c>
      <c r="B6">
        <v>103786280</v>
      </c>
      <c r="C6">
        <v>3356592</v>
      </c>
      <c r="D6">
        <v>70808500</v>
      </c>
      <c r="E6">
        <v>529608</v>
      </c>
      <c r="F6" s="3">
        <f t="shared" si="1"/>
        <v>3.2341384622321952E-2</v>
      </c>
      <c r="G6">
        <f t="shared" si="0"/>
        <v>7.4794410275602508E-3</v>
      </c>
      <c r="H6" s="2">
        <f>AVERAGE(F6:G6)</f>
        <v>1.99104128249411E-2</v>
      </c>
      <c r="I6" s="2">
        <f t="shared" si="3"/>
        <v>1.2430971797380848E-2</v>
      </c>
      <c r="J6">
        <f t="shared" si="4"/>
        <v>1.9910412824941099</v>
      </c>
      <c r="K6">
        <f t="shared" si="4"/>
        <v>1.2430971797380848</v>
      </c>
    </row>
    <row r="13" spans="1:11" ht="45">
      <c r="A13" s="1" t="s">
        <v>25</v>
      </c>
      <c r="B13" s="1" t="s">
        <v>26</v>
      </c>
      <c r="C13" s="1" t="s">
        <v>27</v>
      </c>
      <c r="D13" s="1" t="s">
        <v>28</v>
      </c>
      <c r="E13" s="1" t="s">
        <v>29</v>
      </c>
    </row>
    <row r="14" spans="1:11">
      <c r="A14" t="s">
        <v>6</v>
      </c>
      <c r="B14">
        <v>250</v>
      </c>
      <c r="C14">
        <v>30</v>
      </c>
      <c r="D14">
        <v>25</v>
      </c>
      <c r="E14">
        <f>D14/B14</f>
        <v>0.1</v>
      </c>
    </row>
    <row r="16" spans="1:11" ht="60">
      <c r="A16" s="1" t="s">
        <v>25</v>
      </c>
      <c r="B16" s="1" t="s">
        <v>30</v>
      </c>
      <c r="C16" s="1" t="s">
        <v>31</v>
      </c>
      <c r="D16" s="1" t="s">
        <v>28</v>
      </c>
      <c r="E16" s="1"/>
    </row>
    <row r="17" spans="1:5">
      <c r="A17" t="s">
        <v>2</v>
      </c>
      <c r="B17">
        <v>50</v>
      </c>
      <c r="C17">
        <v>35</v>
      </c>
      <c r="D17">
        <v>12.5</v>
      </c>
      <c r="E17">
        <f>D17/B17</f>
        <v>0.25</v>
      </c>
    </row>
    <row r="26" spans="1:5">
      <c r="A26" t="s">
        <v>5</v>
      </c>
    </row>
    <row r="27" spans="1:5">
      <c r="A27" t="s">
        <v>4</v>
      </c>
      <c r="B27">
        <v>7.3805181667421796E-2</v>
      </c>
      <c r="C27">
        <v>8.0890736058954804E-2</v>
      </c>
    </row>
    <row r="28" spans="1:5">
      <c r="A28" t="s">
        <v>3</v>
      </c>
      <c r="B28">
        <v>2.8185323338963581E-2</v>
      </c>
      <c r="C28">
        <v>2.6125556916362279E-2</v>
      </c>
    </row>
    <row r="29" spans="1:5">
      <c r="A29" t="s">
        <v>1</v>
      </c>
      <c r="B29">
        <v>3.2341384622321952E-2</v>
      </c>
      <c r="C29">
        <v>7.4794410275602508E-3</v>
      </c>
    </row>
  </sheetData>
  <mergeCells count="3">
    <mergeCell ref="F1:G1"/>
    <mergeCell ref="D1:E1"/>
    <mergeCell ref="B1:C1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>
      <selection activeCell="B1" sqref="B1:D1"/>
    </sheetView>
  </sheetViews>
  <sheetFormatPr baseColWidth="10" defaultRowHeight="15" x14ac:dyDescent="0"/>
  <cols>
    <col min="1" max="1" width="25.85546875" bestFit="1" customWidth="1"/>
    <col min="2" max="2" width="20.140625" bestFit="1" customWidth="1"/>
    <col min="3" max="3" width="21.28515625" bestFit="1" customWidth="1"/>
  </cols>
  <sheetData>
    <row r="1" spans="1:4">
      <c r="A1" s="5" t="s">
        <v>32</v>
      </c>
      <c r="B1" s="4"/>
      <c r="C1" s="4"/>
      <c r="D1" s="4"/>
    </row>
    <row r="2" spans="1:4">
      <c r="A2" s="5"/>
      <c r="B2" s="4"/>
      <c r="C2" s="4"/>
      <c r="D2" s="4"/>
    </row>
    <row r="3" spans="1:4">
      <c r="A3" s="5" t="s">
        <v>33</v>
      </c>
      <c r="B3" s="4" t="s">
        <v>3</v>
      </c>
      <c r="C3" s="4" t="s">
        <v>1</v>
      </c>
      <c r="D3" s="4" t="s">
        <v>1</v>
      </c>
    </row>
    <row r="4" spans="1:4">
      <c r="A4" s="5" t="s">
        <v>34</v>
      </c>
      <c r="B4" s="4" t="s">
        <v>34</v>
      </c>
      <c r="C4" s="4" t="s">
        <v>34</v>
      </c>
      <c r="D4" s="4" t="s">
        <v>34</v>
      </c>
    </row>
    <row r="5" spans="1:4">
      <c r="A5" s="5" t="s">
        <v>35</v>
      </c>
      <c r="B5" s="4" t="s">
        <v>4</v>
      </c>
      <c r="C5" s="4" t="s">
        <v>4</v>
      </c>
      <c r="D5" s="4" t="s">
        <v>3</v>
      </c>
    </row>
    <row r="6" spans="1:4">
      <c r="A6" s="5"/>
      <c r="B6" s="4"/>
      <c r="C6" s="4"/>
      <c r="D6" s="4"/>
    </row>
    <row r="7" spans="1:4">
      <c r="A7" s="5" t="s">
        <v>36</v>
      </c>
      <c r="B7" s="4"/>
      <c r="C7" s="4"/>
      <c r="D7" s="4"/>
    </row>
    <row r="8" spans="1:4">
      <c r="A8" s="5" t="s">
        <v>37</v>
      </c>
      <c r="B8" s="4">
        <v>5.4000000000000003E-3</v>
      </c>
      <c r="C8" s="4">
        <v>4.7100000000000003E-2</v>
      </c>
      <c r="D8" s="4">
        <v>0.62009999999999998</v>
      </c>
    </row>
    <row r="9" spans="1:4">
      <c r="A9" s="5" t="s">
        <v>38</v>
      </c>
      <c r="B9" s="4" t="s">
        <v>39</v>
      </c>
      <c r="C9" s="4" t="s">
        <v>58</v>
      </c>
      <c r="D9" s="4" t="s">
        <v>63</v>
      </c>
    </row>
    <row r="10" spans="1:4">
      <c r="A10" s="5" t="s">
        <v>40</v>
      </c>
      <c r="B10" s="4" t="s">
        <v>41</v>
      </c>
      <c r="C10" s="4" t="s">
        <v>41</v>
      </c>
      <c r="D10" s="4" t="s">
        <v>64</v>
      </c>
    </row>
    <row r="11" spans="1:4">
      <c r="A11" s="5" t="s">
        <v>42</v>
      </c>
      <c r="B11" s="4" t="s">
        <v>43</v>
      </c>
      <c r="C11" s="4" t="s">
        <v>43</v>
      </c>
      <c r="D11" s="4" t="s">
        <v>43</v>
      </c>
    </row>
    <row r="12" spans="1:4">
      <c r="A12" s="5" t="s">
        <v>44</v>
      </c>
      <c r="B12" s="4" t="s">
        <v>45</v>
      </c>
      <c r="C12" s="4" t="s">
        <v>59</v>
      </c>
      <c r="D12" s="4" t="s">
        <v>65</v>
      </c>
    </row>
    <row r="13" spans="1:4">
      <c r="A13" s="5"/>
      <c r="B13" s="4"/>
      <c r="C13" s="4"/>
      <c r="D13" s="4"/>
    </row>
    <row r="14" spans="1:4">
      <c r="A14" s="5" t="s">
        <v>46</v>
      </c>
      <c r="B14" s="4"/>
      <c r="C14" s="4"/>
      <c r="D14" s="4"/>
    </row>
    <row r="15" spans="1:4">
      <c r="A15" s="5" t="s">
        <v>47</v>
      </c>
      <c r="B15" s="4" t="s">
        <v>48</v>
      </c>
      <c r="C15" s="4" t="s">
        <v>48</v>
      </c>
      <c r="D15" s="4" t="s">
        <v>50</v>
      </c>
    </row>
    <row r="16" spans="1:4">
      <c r="A16" s="5" t="s">
        <v>49</v>
      </c>
      <c r="B16" s="4" t="s">
        <v>50</v>
      </c>
      <c r="C16" s="4" t="s">
        <v>60</v>
      </c>
      <c r="D16" s="4" t="s">
        <v>60</v>
      </c>
    </row>
    <row r="17" spans="1:4">
      <c r="A17" s="5" t="s">
        <v>51</v>
      </c>
      <c r="B17" s="4" t="s">
        <v>52</v>
      </c>
      <c r="C17" s="4" t="s">
        <v>61</v>
      </c>
      <c r="D17" s="4" t="s">
        <v>66</v>
      </c>
    </row>
    <row r="18" spans="1:4">
      <c r="A18" s="5" t="s">
        <v>53</v>
      </c>
      <c r="B18" s="4" t="s">
        <v>54</v>
      </c>
      <c r="C18" s="4" t="s">
        <v>62</v>
      </c>
      <c r="D18" s="4" t="s">
        <v>67</v>
      </c>
    </row>
    <row r="19" spans="1:4">
      <c r="A19" s="5" t="s">
        <v>55</v>
      </c>
      <c r="B19" s="4">
        <v>0.98929999999999996</v>
      </c>
      <c r="C19" s="4">
        <v>0.90800000000000003</v>
      </c>
      <c r="D19" s="4">
        <v>0.14430000000000001</v>
      </c>
    </row>
    <row r="20" spans="1:4">
      <c r="A20" s="5"/>
      <c r="B20" s="4"/>
      <c r="D20" s="4"/>
    </row>
    <row r="21" spans="1:4">
      <c r="A21" s="5" t="s">
        <v>56</v>
      </c>
      <c r="B21" s="4"/>
      <c r="D21" s="4"/>
    </row>
    <row r="22" spans="1:4">
      <c r="A22" s="5" t="s">
        <v>57</v>
      </c>
      <c r="B22" s="4"/>
      <c r="D22" s="4"/>
    </row>
    <row r="23" spans="1:4">
      <c r="A23" s="5" t="s">
        <v>37</v>
      </c>
      <c r="B23" s="4"/>
      <c r="D23" s="4"/>
    </row>
    <row r="24" spans="1:4">
      <c r="A24" s="5" t="s">
        <v>38</v>
      </c>
      <c r="B24" s="4"/>
      <c r="D24" s="4"/>
    </row>
    <row r="25" spans="1:4">
      <c r="A25" s="5" t="s">
        <v>40</v>
      </c>
      <c r="B25" s="4"/>
      <c r="D25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 1</vt:lpstr>
      <vt:lpstr>Rep 2</vt:lpstr>
      <vt:lpstr>Compiled</vt:lpstr>
      <vt:lpstr>Unpaired t test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Mable</dc:creator>
  <cp:lastModifiedBy>Mable</cp:lastModifiedBy>
  <dcterms:created xsi:type="dcterms:W3CDTF">2019-12-10T23:43:39Z</dcterms:created>
  <dcterms:modified xsi:type="dcterms:W3CDTF">2019-12-16T06:20:12Z</dcterms:modified>
</cp:coreProperties>
</file>